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'BS'!$A$1:$F$66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<sst xmlns="http://schemas.openxmlformats.org/spreadsheetml/2006/main" count="232" uniqueCount="148">
  <si>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</si>
  <si>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</si>
  <si>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</si>
  <si>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</si>
  <si>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</si>
  <si>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</si>
  <si>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</si>
  <si>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</si>
  <si>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</si>
  <si>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</si>
  <si>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</si>
  <si>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</si>
  <si>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</si>
  <si>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</si>
  <si>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</si>
  <si>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</si>
  <si>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</si>
  <si>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</si>
  <si>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</si>
  <si>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</si>
  <si>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</si>
  <si>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</si>
  <si>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</si>
  <si>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</si>
  <si>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</si>
  <si>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</si>
  <si>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</si>
  <si>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</si>
  <si>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</si>
  <si>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</si>
  <si>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</si>
  <si>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</si>
  <si>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</si>
  <si>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</si>
  <si>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</si>
  <si>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</si>
  <si>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</si>
  <si>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</si>
  <si>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</si>
  <si>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</si>
  <si>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</si>
  <si>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</si>
  <si>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</si>
  <si>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</si>
  <si>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</si>
  <si>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</si>
  <si>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</si>
  <si>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</si>
  <si>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</si>
  <si>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</si>
  <si>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</si>
  <si>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</si>
  <si>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</si>
  <si>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</si>
  <si>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</si>
  <si>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</si>
  <si>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</si>
  <si>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</si>
  <si>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</si>
  <si>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</si>
  <si>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</si>
  <si>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</si>
  <si>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</si>
  <si>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</si>
  <si>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</si>
  <si>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</si>
  <si>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</si>
  <si>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</si>
  <si>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</si>
  <si>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</si>
  <si>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</si>
  <si>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</si>
  <si>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</si>
  <si>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</si>
  <si>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</si>
  <si>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</si>
  <si>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</si>
  <si>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</si>
  <si>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</si>
  <si>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</si>
  <si>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</si>
  <si>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</si>
  <si>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</si>
  <si>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 xml:space="preserve"> At 1 April 2006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</si>
  <si>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</si>
  <si>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</si>
  <si>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</si>
  <si>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</si>
  <si>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</si>
  <si>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</si>
  <si>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</si>
  <si>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</si>
  <si>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</si>
  <si>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</si>
  <si>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>Equity Attributable to Equity Holders of the Parent</t>
  </si>
  <si>
    <t>Total Equity</t>
  </si>
  <si>
    <t>Net profit for the period</t>
  </si>
  <si>
    <t>Investment properties</t>
  </si>
  <si>
    <t xml:space="preserve">  Short term borrowings</t>
  </si>
  <si>
    <t>Long term borrowings</t>
  </si>
  <si>
    <t>RESTATED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</si>
  <si>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</si>
  <si>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</si>
  <si>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</si>
  <si>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</si>
  <si>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</si>
  <si>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</si>
  <si>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</si>
  <si>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</si>
  <si>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</si>
  <si>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</si>
  <si>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</si>
  <si>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</si>
  <si>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</si>
  <si>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</si>
  <si>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</si>
  <si>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</si>
  <si>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>31/03/07</t>
  </si>
  <si>
    <t>(The Condensed Consolidated Statement Of Changes In Equity should be read in conjunction with the Audited Financial Statements</t>
  </si>
  <si>
    <t xml:space="preserve">  Tax recoverable</t>
  </si>
  <si>
    <t xml:space="preserve">  Assets classified as held for sale</t>
  </si>
  <si>
    <t>Prepaid land lease payments</t>
  </si>
  <si>
    <t xml:space="preserve">            Financial Statements of the Group for the financial year ended 31 March 2007)      </t>
  </si>
  <si>
    <t xml:space="preserve"> At 1 April 2007</t>
  </si>
  <si>
    <t xml:space="preserve"> Effect of adopting FRS 3</t>
  </si>
  <si>
    <t>Statements of the Group for the financial year ended 31 March 2007)</t>
  </si>
  <si>
    <t xml:space="preserve">    of the Group for the financial year ended 31 March 2007)</t>
  </si>
  <si>
    <t>Equity holders of the parent</t>
  </si>
  <si>
    <t>Net Cash From/(Used In) Investing Activities</t>
  </si>
  <si>
    <t>interests</t>
  </si>
  <si>
    <t>Retained</t>
  </si>
  <si>
    <t>earnings</t>
  </si>
  <si>
    <t>Net Cash Used In Financing Activities</t>
  </si>
  <si>
    <t>NET INCREASE/(DECREASE) IN CASH AND CASH EQUIVALENTS</t>
  </si>
  <si>
    <t>Short term investments</t>
  </si>
  <si>
    <t xml:space="preserve">  Short term investments</t>
  </si>
  <si>
    <t>Quarterly report on consolidated results for the fourth quarter ended 31 March 2008</t>
  </si>
  <si>
    <t>31/03/08</t>
  </si>
  <si>
    <t xml:space="preserve"> Net profit for the financial year</t>
  </si>
  <si>
    <t xml:space="preserve"> At 31 March 2007</t>
  </si>
  <si>
    <t xml:space="preserve"> At 31 March 2008</t>
  </si>
  <si>
    <t xml:space="preserve">     and warrant conversion</t>
  </si>
  <si>
    <t>FOR THE FOURTH QUARTER ENDED 31 MARCH 2008</t>
  </si>
  <si>
    <t>31/03/2007</t>
  </si>
  <si>
    <t xml:space="preserve"> FOR THE FOURTH QUARTER ENDED 31 MARCH 2008</t>
  </si>
  <si>
    <t>CASH AND CASH EQUIVALENTS AT BEGINNING OF FINANCIAL YEAR</t>
  </si>
  <si>
    <t>CASH AND CASH EQUIVALENTS AT END OF FINANCIAL YEAR</t>
  </si>
  <si>
    <t>31/03/2008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</si>
</sst>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;[Red]0.00"/>
    <numFmt numFmtId="175" formatCode="dd/mm/yy"/>
    <numFmt numFmtId="176" formatCode="#,##0.0"/>
    <numFmt numFmtId="177" formatCode="#,##0;[Red]#,##0"/>
    <numFmt numFmtId="178" formatCode="0.00_);\(0.00\)"/>
    <numFmt numFmtId="179" formatCode="[$-409]dddd\,\ mmmm\ dd\,\ yyyy"/>
    <numFmt numFmtId="180" formatCode="_(* #,##0.0_);_(* \(#,##0.0\);_(* &quot;-&quot;_);_(@_)"/>
    <numFmt numFmtId="181" formatCode="_(* #,##0.00_);_(* \(#,##0.00\);_(* &quot;-&quot;_);_(@_)"/>
    <numFmt numFmtId="182" formatCode="_(* #,##0.0_);_(* \(#,##0.0\);_(* &quot;-&quot;??_);_(@_)"/>
    <numFmt numFmtId="183" formatCode="_(* #,##0_);_(* \(#,##0\);_(* &quot;-&quot;??_);_(@_)"/>
    <numFmt numFmtId="184" formatCode="[$-809]dd\ mmmm\ yyyy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3" fillId="0" borderId="0" xfId="0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1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5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8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83" fontId="3" fillId="0" borderId="0" xfId="15" applyNumberFormat="1" applyFont="1" applyAlignment="1">
      <alignment/>
    </xf>
    <xf numFmtId="183" fontId="3" fillId="0" borderId="0" xfId="15" applyNumberFormat="1" applyFont="1" applyAlignment="1">
      <alignment horizontal="right"/>
    </xf>
    <xf numFmtId="183" fontId="3" fillId="0" borderId="3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183" fontId="3" fillId="0" borderId="5" xfId="15" applyNumberFormat="1" applyFont="1" applyBorder="1" applyAlignment="1">
      <alignment horizontal="right"/>
    </xf>
    <xf numFmtId="183" fontId="3" fillId="0" borderId="5" xfId="15" applyNumberFormat="1" applyFont="1" applyBorder="1" applyAlignment="1">
      <alignment/>
    </xf>
    <xf numFmtId="41" fontId="4" fillId="0" borderId="5" xfId="0" applyNumberFormat="1" applyFont="1" applyBorder="1" applyAlignment="1">
      <alignment horizontal="right"/>
    </xf>
    <xf numFmtId="183" fontId="2" fillId="0" borderId="0" xfId="15" applyNumberFormat="1" applyFont="1" applyBorder="1" applyAlignment="1" applyProtection="1">
      <alignment/>
      <protection/>
    </xf>
    <xf numFmtId="183" fontId="2" fillId="0" borderId="0" xfId="15" applyNumberFormat="1" applyFont="1" applyBorder="1" applyAlignment="1" applyProtection="1">
      <alignment horizontal="right"/>
      <protection/>
    </xf>
    <xf numFmtId="183" fontId="2" fillId="0" borderId="0" xfId="15" applyNumberFormat="1" applyFont="1" applyAlignment="1" applyProtection="1">
      <alignment/>
      <protection/>
    </xf>
    <xf numFmtId="183" fontId="2" fillId="0" borderId="0" xfId="15" applyNumberFormat="1" applyFont="1" applyAlignment="1" applyProtection="1">
      <alignment horizontal="right"/>
      <protection/>
    </xf>
    <xf numFmtId="183" fontId="2" fillId="0" borderId="5" xfId="15" applyNumberFormat="1" applyFont="1" applyBorder="1" applyAlignment="1" applyProtection="1">
      <alignment/>
      <protection/>
    </xf>
    <xf numFmtId="183" fontId="2" fillId="0" borderId="5" xfId="15" applyNumberFormat="1" applyFont="1" applyBorder="1" applyAlignment="1" applyProtection="1">
      <alignment horizontal="right"/>
      <protection/>
    </xf>
    <xf numFmtId="183" fontId="2" fillId="0" borderId="13" xfId="15" applyNumberFormat="1" applyFont="1" applyBorder="1" applyAlignment="1" applyProtection="1">
      <alignment/>
      <protection/>
    </xf>
    <xf numFmtId="183" fontId="2" fillId="0" borderId="3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1">
      <selection activeCell="C26" sqref="C26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136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72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81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1" t="s">
        <v>137</v>
      </c>
      <c r="E13" s="12"/>
      <c r="F13" s="61" t="s">
        <v>117</v>
      </c>
      <c r="G13" s="12"/>
      <c r="H13" s="12" t="str">
        <f>D13</f>
        <v>31/03/08</v>
      </c>
      <c r="I13" s="12"/>
      <c r="J13" s="12" t="str">
        <f>F13</f>
        <v>31/03/07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69">
        <v>31634</v>
      </c>
      <c r="E16" s="69"/>
      <c r="F16" s="70">
        <v>27980</v>
      </c>
      <c r="G16" s="69"/>
      <c r="H16" s="69">
        <v>132596</v>
      </c>
      <c r="I16" s="69"/>
      <c r="J16" s="70">
        <v>128875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71"/>
      <c r="E17" s="71"/>
      <c r="F17" s="72"/>
      <c r="G17" s="71"/>
      <c r="H17" s="71"/>
      <c r="I17" s="71"/>
      <c r="J17" s="72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114</v>
      </c>
      <c r="D18" s="70">
        <v>-20027</v>
      </c>
      <c r="E18" s="69"/>
      <c r="F18" s="70">
        <v>-20242</v>
      </c>
      <c r="G18" s="69"/>
      <c r="H18" s="70">
        <v>-82168</v>
      </c>
      <c r="I18" s="69"/>
      <c r="J18" s="70">
        <v>-86127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73"/>
      <c r="E19" s="73"/>
      <c r="F19" s="74"/>
      <c r="G19" s="73"/>
      <c r="H19" s="73"/>
      <c r="I19" s="73"/>
      <c r="J19" s="74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102</v>
      </c>
      <c r="D20" s="71">
        <f>SUM(D16:D18)</f>
        <v>11607</v>
      </c>
      <c r="E20" s="71">
        <f>SUM(E16:E18)</f>
        <v>0</v>
      </c>
      <c r="F20" s="71">
        <f>SUM(F16:F18)</f>
        <v>7738</v>
      </c>
      <c r="G20" s="71"/>
      <c r="H20" s="71">
        <f>SUM(H16:H18)</f>
        <v>50428</v>
      </c>
      <c r="I20" s="71">
        <f>SUM(I16:I19)</f>
        <v>0</v>
      </c>
      <c r="J20" s="71">
        <f>SUM(J16:J19)</f>
        <v>42748</v>
      </c>
      <c r="K20" s="17"/>
      <c r="L20" s="1"/>
      <c r="M20" s="1"/>
      <c r="N20" s="1"/>
      <c r="O20" s="15"/>
      <c r="P20" s="15"/>
      <c r="Q20" s="15"/>
      <c r="R20" s="15"/>
      <c r="S20" s="25"/>
    </row>
    <row r="21" spans="1:19" ht="7.5" customHeight="1">
      <c r="A21" s="1"/>
      <c r="B21" s="1"/>
      <c r="C21" s="1"/>
      <c r="D21" s="69"/>
      <c r="E21" s="69"/>
      <c r="F21" s="70"/>
      <c r="G21" s="69"/>
      <c r="H21" s="69"/>
      <c r="I21" s="69"/>
      <c r="J21" s="70"/>
      <c r="K21" s="17"/>
      <c r="L21" s="1"/>
      <c r="M21" s="1"/>
      <c r="N21" s="1"/>
      <c r="O21" s="15"/>
      <c r="P21" s="15"/>
      <c r="Q21" s="15"/>
      <c r="R21" s="15"/>
      <c r="S21" s="25"/>
    </row>
    <row r="22" spans="1:19" ht="11.25" customHeight="1">
      <c r="A22" s="1"/>
      <c r="B22" s="1"/>
      <c r="C22" s="1" t="s">
        <v>103</v>
      </c>
      <c r="D22" s="69">
        <v>150</v>
      </c>
      <c r="E22" s="69"/>
      <c r="F22" s="70">
        <v>1407</v>
      </c>
      <c r="G22" s="69"/>
      <c r="H22" s="69">
        <v>29268</v>
      </c>
      <c r="I22" s="69"/>
      <c r="J22" s="70">
        <v>3824</v>
      </c>
      <c r="K22" s="17"/>
      <c r="L22" s="1"/>
      <c r="M22" s="1"/>
      <c r="N22" s="1"/>
      <c r="O22" s="15"/>
      <c r="P22" s="15"/>
      <c r="Q22" s="15"/>
      <c r="R22" s="15"/>
      <c r="S22" s="25"/>
    </row>
    <row r="23" spans="1:19" ht="7.5" customHeight="1">
      <c r="A23" s="1"/>
      <c r="B23" s="1"/>
      <c r="C23" s="1"/>
      <c r="D23" s="69"/>
      <c r="E23" s="69"/>
      <c r="F23" s="70"/>
      <c r="G23" s="69"/>
      <c r="H23" s="69"/>
      <c r="I23" s="69"/>
      <c r="J23" s="70"/>
      <c r="K23" s="17"/>
      <c r="L23" s="1"/>
      <c r="M23" s="1"/>
      <c r="N23" s="1"/>
      <c r="O23" s="15"/>
      <c r="P23" s="15"/>
      <c r="Q23" s="15"/>
      <c r="R23" s="15"/>
      <c r="S23" s="25"/>
    </row>
    <row r="24" spans="1:19" ht="12" customHeight="1">
      <c r="A24" s="1"/>
      <c r="B24" s="1"/>
      <c r="C24" s="1" t="s">
        <v>32</v>
      </c>
      <c r="D24" s="69">
        <v>-4823</v>
      </c>
      <c r="E24" s="69"/>
      <c r="F24" s="70">
        <v>-3510</v>
      </c>
      <c r="G24" s="69"/>
      <c r="H24" s="69">
        <v>-20234</v>
      </c>
      <c r="I24" s="69"/>
      <c r="J24" s="70">
        <v>-12139</v>
      </c>
      <c r="K24" s="17"/>
      <c r="L24" s="1"/>
      <c r="M24" s="1"/>
      <c r="N24" s="1"/>
      <c r="O24" s="15"/>
      <c r="P24" s="15"/>
      <c r="Q24" s="15"/>
      <c r="R24" s="15"/>
      <c r="S24" s="25"/>
    </row>
    <row r="25" spans="1:19" ht="7.5" customHeight="1">
      <c r="A25" s="1"/>
      <c r="B25" s="1"/>
      <c r="C25" s="1"/>
      <c r="D25" s="69"/>
      <c r="E25" s="69"/>
      <c r="F25" s="70"/>
      <c r="G25" s="69"/>
      <c r="H25" s="69"/>
      <c r="I25" s="69"/>
      <c r="J25" s="70"/>
      <c r="K25" s="17"/>
      <c r="L25" s="1"/>
      <c r="M25" s="1"/>
      <c r="N25" s="1"/>
      <c r="O25" s="15"/>
      <c r="P25" s="15"/>
      <c r="Q25" s="15"/>
      <c r="R25" s="15"/>
      <c r="S25" s="25"/>
    </row>
    <row r="26" spans="1:19" ht="15">
      <c r="A26" s="1"/>
      <c r="B26" s="1"/>
      <c r="C26" s="1" t="s">
        <v>30</v>
      </c>
      <c r="D26" s="69">
        <v>-1612</v>
      </c>
      <c r="E26" s="69"/>
      <c r="F26" s="70">
        <v>-636</v>
      </c>
      <c r="G26" s="69"/>
      <c r="H26" s="69">
        <v>-6507</v>
      </c>
      <c r="I26" s="69"/>
      <c r="J26" s="70">
        <v>-4300</v>
      </c>
      <c r="K26" s="17"/>
      <c r="L26" s="1"/>
      <c r="M26" s="1"/>
      <c r="N26" s="1"/>
      <c r="O26" s="15"/>
      <c r="P26" s="15"/>
      <c r="Q26" s="15"/>
      <c r="R26" s="15"/>
      <c r="S26" s="25"/>
    </row>
    <row r="27" spans="1:19" ht="7.5" customHeight="1">
      <c r="A27" s="1"/>
      <c r="B27" s="1"/>
      <c r="C27" s="1"/>
      <c r="D27" s="69"/>
      <c r="E27" s="69"/>
      <c r="F27" s="70"/>
      <c r="G27" s="69"/>
      <c r="H27" s="69"/>
      <c r="I27" s="69"/>
      <c r="J27" s="70"/>
      <c r="K27" s="17"/>
      <c r="L27" s="1"/>
      <c r="M27" s="1"/>
      <c r="N27" s="1"/>
      <c r="O27" s="15"/>
      <c r="P27" s="15"/>
      <c r="Q27" s="15"/>
      <c r="R27" s="15"/>
      <c r="S27" s="25"/>
    </row>
    <row r="28" spans="1:19" ht="15">
      <c r="A28" s="1"/>
      <c r="B28" s="1"/>
      <c r="C28" s="1" t="s">
        <v>115</v>
      </c>
      <c r="D28" s="74">
        <v>0</v>
      </c>
      <c r="E28" s="73"/>
      <c r="F28" s="74">
        <v>24</v>
      </c>
      <c r="G28" s="73"/>
      <c r="H28" s="73">
        <v>1169</v>
      </c>
      <c r="I28" s="73"/>
      <c r="J28" s="74">
        <v>-1996</v>
      </c>
      <c r="K28" s="17"/>
      <c r="L28" s="1"/>
      <c r="M28" s="1"/>
      <c r="N28" s="1"/>
      <c r="O28" s="15"/>
      <c r="P28" s="16"/>
      <c r="Q28" s="15"/>
      <c r="R28" s="16"/>
      <c r="S28" s="25"/>
    </row>
    <row r="29" spans="1:19" ht="10.5" customHeight="1" hidden="1">
      <c r="A29" s="1"/>
      <c r="B29" s="1"/>
      <c r="C29" s="1"/>
      <c r="D29" s="71"/>
      <c r="E29" s="71"/>
      <c r="F29" s="72"/>
      <c r="G29" s="71"/>
      <c r="H29" s="71"/>
      <c r="I29" s="71"/>
      <c r="J29" s="72"/>
      <c r="K29" s="17"/>
      <c r="L29" s="1"/>
      <c r="M29" s="1"/>
      <c r="N29" s="1"/>
      <c r="O29" s="15"/>
      <c r="P29" s="15"/>
      <c r="Q29" s="15"/>
      <c r="R29" s="15"/>
      <c r="S29" s="25"/>
    </row>
    <row r="30" spans="1:19" ht="15" hidden="1">
      <c r="A30" s="1"/>
      <c r="B30" s="1"/>
      <c r="C30" s="1" t="s">
        <v>61</v>
      </c>
      <c r="D30" s="57"/>
      <c r="E30" s="57"/>
      <c r="F30" s="57"/>
      <c r="G30" s="57"/>
      <c r="H30" s="57"/>
      <c r="I30" s="57"/>
      <c r="J30" s="57"/>
      <c r="K30" s="17"/>
      <c r="L30" s="1"/>
      <c r="M30" s="15"/>
      <c r="N30" s="1"/>
      <c r="O30" s="15"/>
      <c r="P30" s="16"/>
      <c r="Q30" s="15"/>
      <c r="R30" s="16"/>
      <c r="S30" s="25"/>
    </row>
    <row r="31" spans="1:19" ht="15" hidden="1">
      <c r="A31" s="1"/>
      <c r="B31" s="1"/>
      <c r="C31" s="1" t="s">
        <v>60</v>
      </c>
      <c r="D31" s="71">
        <f>SUM(D20:D29)</f>
        <v>5322</v>
      </c>
      <c r="E31" s="71"/>
      <c r="F31" s="71">
        <f>SUM(F20:F28)</f>
        <v>5023</v>
      </c>
      <c r="G31" s="71"/>
      <c r="H31" s="71">
        <f>SUM(H20:H29)</f>
        <v>54124</v>
      </c>
      <c r="I31" s="71"/>
      <c r="J31" s="71">
        <f>SUM(J20:J28)</f>
        <v>28137</v>
      </c>
      <c r="K31" s="17"/>
      <c r="L31" s="1"/>
      <c r="M31" s="15"/>
      <c r="N31" s="1"/>
      <c r="O31" s="15"/>
      <c r="P31" s="15"/>
      <c r="Q31" s="15"/>
      <c r="R31" s="15"/>
      <c r="S31" s="25"/>
    </row>
    <row r="32" spans="1:19" ht="15" hidden="1">
      <c r="A32" s="1"/>
      <c r="B32" s="1"/>
      <c r="C32" s="1"/>
      <c r="D32" s="71"/>
      <c r="E32" s="71"/>
      <c r="F32" s="72"/>
      <c r="G32" s="71"/>
      <c r="H32" s="71"/>
      <c r="I32" s="71"/>
      <c r="J32" s="72"/>
      <c r="K32" s="17"/>
      <c r="L32" s="1"/>
      <c r="M32" s="15"/>
      <c r="N32" s="1"/>
      <c r="O32" s="15"/>
      <c r="P32" s="15"/>
      <c r="Q32" s="15"/>
      <c r="R32" s="15"/>
      <c r="S32" s="25"/>
    </row>
    <row r="33" spans="1:19" ht="15" hidden="1">
      <c r="A33" s="1"/>
      <c r="B33" s="1"/>
      <c r="C33" s="1" t="s">
        <v>59</v>
      </c>
      <c r="D33" s="73">
        <v>0</v>
      </c>
      <c r="E33" s="73"/>
      <c r="F33" s="74">
        <v>0</v>
      </c>
      <c r="G33" s="73"/>
      <c r="H33" s="73">
        <v>0</v>
      </c>
      <c r="I33" s="73"/>
      <c r="J33" s="74">
        <v>0</v>
      </c>
      <c r="K33" s="17"/>
      <c r="L33" s="15"/>
      <c r="M33" s="1"/>
      <c r="N33" s="1"/>
      <c r="O33" s="15"/>
      <c r="P33" s="15"/>
      <c r="Q33" s="15"/>
      <c r="R33" s="15"/>
      <c r="S33" s="25"/>
    </row>
    <row r="34" spans="1:19" ht="15" hidden="1">
      <c r="A34" s="1"/>
      <c r="B34" s="1"/>
      <c r="C34" s="1"/>
      <c r="D34" s="71"/>
      <c r="E34" s="71"/>
      <c r="F34" s="72"/>
      <c r="G34" s="71"/>
      <c r="H34" s="71"/>
      <c r="I34" s="71"/>
      <c r="J34" s="72"/>
      <c r="K34" s="17"/>
      <c r="L34" s="21"/>
      <c r="M34" s="1"/>
      <c r="N34" s="1"/>
      <c r="O34" s="15"/>
      <c r="P34" s="15"/>
      <c r="Q34" s="15"/>
      <c r="R34" s="15"/>
      <c r="S34" s="25"/>
    </row>
    <row r="35" spans="1:19" ht="19.5" customHeight="1">
      <c r="A35" s="1"/>
      <c r="B35" s="1"/>
      <c r="C35" s="1" t="s">
        <v>63</v>
      </c>
      <c r="D35" s="71">
        <f aca="true" t="shared" si="0" ref="D35:J35">SUM(D20:D28)</f>
        <v>5322</v>
      </c>
      <c r="E35" s="71">
        <f t="shared" si="0"/>
        <v>0</v>
      </c>
      <c r="F35" s="71">
        <f t="shared" si="0"/>
        <v>5023</v>
      </c>
      <c r="G35" s="71">
        <f t="shared" si="0"/>
        <v>0</v>
      </c>
      <c r="H35" s="71">
        <f>SUM(H20:H28)</f>
        <v>54124</v>
      </c>
      <c r="I35" s="71">
        <f t="shared" si="0"/>
        <v>0</v>
      </c>
      <c r="J35" s="71">
        <f t="shared" si="0"/>
        <v>28137</v>
      </c>
      <c r="K35" s="17"/>
      <c r="L35" s="1"/>
      <c r="M35" s="1"/>
      <c r="N35" s="1"/>
      <c r="O35" s="15"/>
      <c r="P35" s="15"/>
      <c r="Q35" s="15"/>
      <c r="R35" s="15"/>
      <c r="S35" s="25"/>
    </row>
    <row r="36" spans="1:19" ht="15">
      <c r="A36" s="1"/>
      <c r="B36" s="1"/>
      <c r="C36" s="1"/>
      <c r="D36" s="71"/>
      <c r="E36" s="71"/>
      <c r="F36" s="72"/>
      <c r="G36" s="71"/>
      <c r="H36" s="71"/>
      <c r="I36" s="71"/>
      <c r="J36" s="72"/>
      <c r="K36" s="17"/>
      <c r="L36" s="1"/>
      <c r="M36" s="15"/>
      <c r="N36" s="1"/>
      <c r="O36" s="15"/>
      <c r="P36" s="15"/>
      <c r="Q36" s="15"/>
      <c r="R36" s="15"/>
      <c r="S36" s="25"/>
    </row>
    <row r="37" spans="1:19" ht="15">
      <c r="A37" s="1"/>
      <c r="B37" s="1"/>
      <c r="C37" s="1" t="s">
        <v>53</v>
      </c>
      <c r="D37" s="73">
        <v>953</v>
      </c>
      <c r="E37" s="73"/>
      <c r="F37" s="74">
        <v>-1947</v>
      </c>
      <c r="G37" s="73"/>
      <c r="H37" s="73">
        <v>-7487</v>
      </c>
      <c r="I37" s="73"/>
      <c r="J37" s="74">
        <v>-8086</v>
      </c>
      <c r="K37" s="17"/>
      <c r="L37" s="15"/>
      <c r="M37" s="1"/>
      <c r="N37" s="1"/>
      <c r="O37" s="15"/>
      <c r="P37" s="15"/>
      <c r="Q37" s="15"/>
      <c r="R37" s="15"/>
      <c r="S37" s="25"/>
    </row>
    <row r="38" spans="1:19" ht="7.5" customHeight="1">
      <c r="A38" s="1"/>
      <c r="B38" s="1"/>
      <c r="C38" s="1"/>
      <c r="D38" s="71"/>
      <c r="E38" s="71"/>
      <c r="F38" s="72"/>
      <c r="G38" s="71"/>
      <c r="H38" s="71"/>
      <c r="I38" s="71"/>
      <c r="J38" s="72"/>
      <c r="K38" s="17"/>
      <c r="L38" s="21"/>
      <c r="M38" s="1"/>
      <c r="N38" s="1"/>
      <c r="O38" s="15"/>
      <c r="P38" s="15"/>
      <c r="Q38" s="15"/>
      <c r="R38" s="15"/>
      <c r="S38" s="25"/>
    </row>
    <row r="39" spans="1:19" ht="15.75" thickBot="1">
      <c r="A39" s="1"/>
      <c r="B39" s="1"/>
      <c r="C39" s="1" t="s">
        <v>96</v>
      </c>
      <c r="D39" s="75">
        <f>SUM(D35:D37)</f>
        <v>6275</v>
      </c>
      <c r="E39" s="75"/>
      <c r="F39" s="75">
        <f>SUM(F35:F38)</f>
        <v>3076</v>
      </c>
      <c r="G39" s="75"/>
      <c r="H39" s="75">
        <f>SUM(H35:H37)</f>
        <v>46637</v>
      </c>
      <c r="I39" s="75"/>
      <c r="J39" s="75">
        <f>SUM(J35:J37)</f>
        <v>20051</v>
      </c>
      <c r="K39" s="17"/>
      <c r="L39" s="1"/>
      <c r="M39" s="1"/>
      <c r="N39" s="1"/>
      <c r="O39" s="15"/>
      <c r="P39" s="15"/>
      <c r="Q39" s="15"/>
      <c r="R39" s="15"/>
      <c r="S39" s="25"/>
    </row>
    <row r="40" spans="1:19" ht="15.75" thickTop="1">
      <c r="A40" s="1"/>
      <c r="B40" s="1"/>
      <c r="C40" s="1"/>
      <c r="D40" s="71"/>
      <c r="E40" s="71"/>
      <c r="F40" s="71"/>
      <c r="G40" s="71"/>
      <c r="H40" s="71"/>
      <c r="I40" s="71"/>
      <c r="J40" s="71"/>
      <c r="K40" s="17"/>
      <c r="L40" s="1"/>
      <c r="M40" s="1"/>
      <c r="N40" s="1"/>
      <c r="O40" s="15"/>
      <c r="P40" s="15"/>
      <c r="Q40" s="15"/>
      <c r="R40" s="15"/>
      <c r="S40" s="25"/>
    </row>
    <row r="41" spans="1:19" ht="15">
      <c r="A41" s="1"/>
      <c r="B41" s="1"/>
      <c r="C41" s="1" t="s">
        <v>101</v>
      </c>
      <c r="D41" s="71"/>
      <c r="E41" s="71"/>
      <c r="F41" s="71"/>
      <c r="G41" s="71"/>
      <c r="H41" s="71"/>
      <c r="I41" s="71"/>
      <c r="J41" s="71"/>
      <c r="K41" s="17"/>
      <c r="L41" s="1"/>
      <c r="M41" s="1"/>
      <c r="N41" s="1"/>
      <c r="O41" s="15"/>
      <c r="P41" s="15"/>
      <c r="Q41" s="15"/>
      <c r="R41" s="15"/>
      <c r="S41" s="25"/>
    </row>
    <row r="42" spans="1:19" ht="6" customHeight="1">
      <c r="A42" s="1"/>
      <c r="B42" s="1"/>
      <c r="C42" s="1"/>
      <c r="D42" s="71"/>
      <c r="E42" s="71"/>
      <c r="F42" s="71"/>
      <c r="G42" s="71"/>
      <c r="H42" s="71"/>
      <c r="I42" s="71"/>
      <c r="J42" s="71"/>
      <c r="K42" s="17"/>
      <c r="L42" s="1"/>
      <c r="M42" s="1"/>
      <c r="N42" s="1"/>
      <c r="O42" s="15"/>
      <c r="P42" s="15"/>
      <c r="Q42" s="15"/>
      <c r="R42" s="15"/>
      <c r="S42" s="25"/>
    </row>
    <row r="43" spans="1:19" ht="15">
      <c r="A43" s="1"/>
      <c r="B43" s="1"/>
      <c r="C43" s="1" t="s">
        <v>127</v>
      </c>
      <c r="D43" s="71">
        <v>5206</v>
      </c>
      <c r="E43" s="71"/>
      <c r="F43" s="71">
        <v>2422</v>
      </c>
      <c r="G43" s="71"/>
      <c r="H43" s="71">
        <v>40652</v>
      </c>
      <c r="I43" s="71"/>
      <c r="J43" s="71">
        <v>13639</v>
      </c>
      <c r="K43" s="17"/>
      <c r="L43" s="1"/>
      <c r="M43" s="1"/>
      <c r="N43" s="1"/>
      <c r="O43" s="15"/>
      <c r="P43" s="15"/>
      <c r="Q43" s="15"/>
      <c r="R43" s="15"/>
      <c r="S43" s="25"/>
    </row>
    <row r="44" spans="1:19" ht="15">
      <c r="A44" s="1"/>
      <c r="B44" s="1"/>
      <c r="C44" s="1" t="s">
        <v>20</v>
      </c>
      <c r="D44" s="69">
        <v>1069</v>
      </c>
      <c r="E44" s="69"/>
      <c r="F44" s="70">
        <v>654</v>
      </c>
      <c r="G44" s="69"/>
      <c r="H44" s="69">
        <v>5985</v>
      </c>
      <c r="I44" s="69"/>
      <c r="J44" s="70">
        <v>6412</v>
      </c>
      <c r="K44" s="17"/>
      <c r="L44" s="1"/>
      <c r="M44" s="1"/>
      <c r="N44" s="1"/>
      <c r="O44" s="15"/>
      <c r="P44" s="15"/>
      <c r="Q44" s="15"/>
      <c r="R44" s="15"/>
      <c r="S44" s="25"/>
    </row>
    <row r="45" spans="1:19" ht="6" customHeight="1" hidden="1">
      <c r="A45" s="1"/>
      <c r="B45" s="1"/>
      <c r="C45" s="1"/>
      <c r="D45" s="73"/>
      <c r="E45" s="73"/>
      <c r="F45" s="74"/>
      <c r="G45" s="73"/>
      <c r="H45" s="73"/>
      <c r="I45" s="73"/>
      <c r="J45" s="74"/>
      <c r="K45" s="17"/>
      <c r="L45" s="1"/>
      <c r="M45" s="1"/>
      <c r="N45" s="1"/>
      <c r="O45" s="15"/>
      <c r="P45" s="15"/>
      <c r="Q45" s="15"/>
      <c r="R45" s="15"/>
      <c r="S45" s="25"/>
    </row>
    <row r="46" spans="1:18" ht="18" customHeight="1" thickBot="1">
      <c r="A46" s="1"/>
      <c r="B46" s="1"/>
      <c r="D46" s="76">
        <f>SUM(D43:D44)</f>
        <v>6275</v>
      </c>
      <c r="E46" s="76">
        <f aca="true" t="shared" si="1" ref="E46:J46">SUM(E43:E44)</f>
        <v>0</v>
      </c>
      <c r="F46" s="76">
        <f t="shared" si="1"/>
        <v>3076</v>
      </c>
      <c r="G46" s="76">
        <f t="shared" si="1"/>
        <v>0</v>
      </c>
      <c r="H46" s="76">
        <f>SUM(H43:H44)</f>
        <v>46637</v>
      </c>
      <c r="I46" s="76">
        <f t="shared" si="1"/>
        <v>0</v>
      </c>
      <c r="J46" s="76">
        <f t="shared" si="1"/>
        <v>20051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58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6">
        <v>4.2</v>
      </c>
      <c r="E50" s="17"/>
      <c r="F50" s="27">
        <v>1.9</v>
      </c>
      <c r="G50" s="17"/>
      <c r="H50" s="26">
        <v>32.9</v>
      </c>
      <c r="I50" s="17"/>
      <c r="J50" s="27">
        <v>11.2</v>
      </c>
      <c r="K50" s="17"/>
      <c r="L50" s="1"/>
      <c r="M50" s="1"/>
    </row>
    <row r="51" spans="1:13" ht="15">
      <c r="A51" s="1"/>
      <c r="C51" s="22" t="s">
        <v>33</v>
      </c>
      <c r="D51" s="27">
        <v>4.1</v>
      </c>
      <c r="E51" s="17"/>
      <c r="F51" s="27">
        <v>1.8</v>
      </c>
      <c r="G51" s="17"/>
      <c r="H51" s="27">
        <v>31.3</v>
      </c>
      <c r="I51" s="17"/>
      <c r="J51" s="27">
        <v>11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78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125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showGridLines="0" workbookViewId="0" topLeftCell="A23">
      <selection activeCell="C56" sqref="C56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75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66</v>
      </c>
    </row>
    <row r="9" spans="1:5" ht="15">
      <c r="A9" s="3"/>
      <c r="C9" s="38" t="s">
        <v>137</v>
      </c>
      <c r="D9" s="6"/>
      <c r="E9" s="38" t="s">
        <v>117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100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1.25" customHeight="1">
      <c r="B14" s="3" t="s">
        <v>87</v>
      </c>
      <c r="C14" s="7"/>
      <c r="D14" s="7"/>
      <c r="E14" s="7"/>
    </row>
    <row r="15" spans="2:6" ht="15">
      <c r="B15" s="2" t="s">
        <v>9</v>
      </c>
      <c r="C15" s="37">
        <v>166500</v>
      </c>
      <c r="D15" s="37"/>
      <c r="E15" s="37">
        <f>169333-105</f>
        <v>169228</v>
      </c>
      <c r="F15" s="8"/>
    </row>
    <row r="16" spans="2:6" ht="15">
      <c r="B16" s="2" t="s">
        <v>97</v>
      </c>
      <c r="C16" s="37">
        <v>109333</v>
      </c>
      <c r="D16" s="37"/>
      <c r="E16" s="37">
        <v>9636</v>
      </c>
      <c r="F16" s="8"/>
    </row>
    <row r="17" spans="2:6" ht="15">
      <c r="B17" s="2" t="s">
        <v>121</v>
      </c>
      <c r="C17" s="37">
        <v>103</v>
      </c>
      <c r="D17" s="37"/>
      <c r="E17" s="37">
        <v>105</v>
      </c>
      <c r="F17" s="8"/>
    </row>
    <row r="18" spans="2:6" ht="15">
      <c r="B18" s="2" t="s">
        <v>68</v>
      </c>
      <c r="C18" s="37">
        <v>55422</v>
      </c>
      <c r="D18" s="37"/>
      <c r="E18" s="37">
        <v>54121</v>
      </c>
      <c r="F18" s="8"/>
    </row>
    <row r="19" spans="2:6" ht="15">
      <c r="B19" s="2" t="s">
        <v>31</v>
      </c>
      <c r="C19" s="37">
        <v>595</v>
      </c>
      <c r="D19" s="37"/>
      <c r="E19" s="37">
        <v>595</v>
      </c>
      <c r="F19" s="8"/>
    </row>
    <row r="20" spans="2:6" ht="15">
      <c r="B20" s="2" t="s">
        <v>62</v>
      </c>
      <c r="C20" s="37">
        <v>362</v>
      </c>
      <c r="D20" s="37"/>
      <c r="E20" s="37">
        <v>878</v>
      </c>
      <c r="F20" s="8"/>
    </row>
    <row r="21" spans="2:6" ht="15">
      <c r="B21" s="2" t="s">
        <v>11</v>
      </c>
      <c r="C21" s="37">
        <v>9495</v>
      </c>
      <c r="D21" s="37"/>
      <c r="E21" s="37">
        <v>9495</v>
      </c>
      <c r="F21" s="8"/>
    </row>
    <row r="22" spans="3:6" ht="6.75" customHeight="1">
      <c r="C22" s="37"/>
      <c r="D22" s="37"/>
      <c r="E22" s="37"/>
      <c r="F22" s="8"/>
    </row>
    <row r="23" spans="2:6" ht="15">
      <c r="B23" s="3" t="s">
        <v>92</v>
      </c>
      <c r="C23" s="36"/>
      <c r="D23" s="37"/>
      <c r="E23" s="36"/>
      <c r="F23" s="8"/>
    </row>
    <row r="24" spans="2:6" ht="15">
      <c r="B24" s="2" t="s">
        <v>67</v>
      </c>
      <c r="C24" s="39">
        <v>94911</v>
      </c>
      <c r="D24" s="37"/>
      <c r="E24" s="39">
        <v>164053</v>
      </c>
      <c r="F24" s="8"/>
    </row>
    <row r="25" spans="2:6" ht="15">
      <c r="B25" s="2" t="s">
        <v>12</v>
      </c>
      <c r="C25" s="40">
        <v>15276</v>
      </c>
      <c r="D25" s="37"/>
      <c r="E25" s="40">
        <v>24357</v>
      </c>
      <c r="F25" s="8"/>
    </row>
    <row r="26" spans="2:6" ht="15">
      <c r="B26" s="2" t="s">
        <v>13</v>
      </c>
      <c r="C26" s="40">
        <v>58400</v>
      </c>
      <c r="D26" s="37"/>
      <c r="E26" s="40">
        <v>67542</v>
      </c>
      <c r="F26" s="8"/>
    </row>
    <row r="27" spans="2:6" ht="15" hidden="1">
      <c r="B27" s="2" t="s">
        <v>80</v>
      </c>
      <c r="C27" s="40">
        <v>0</v>
      </c>
      <c r="D27" s="37"/>
      <c r="E27" s="41" t="s">
        <v>10</v>
      </c>
      <c r="F27" s="8"/>
    </row>
    <row r="28" spans="2:6" ht="15">
      <c r="B28" s="2" t="s">
        <v>55</v>
      </c>
      <c r="C28" s="40">
        <v>8992</v>
      </c>
      <c r="D28" s="37"/>
      <c r="E28" s="40">
        <f>12905+366</f>
        <v>13271</v>
      </c>
      <c r="F28" s="8"/>
    </row>
    <row r="29" spans="2:6" ht="15" hidden="1">
      <c r="B29" s="2" t="s">
        <v>119</v>
      </c>
      <c r="C29" s="40"/>
      <c r="D29" s="37"/>
      <c r="E29" s="41">
        <v>0</v>
      </c>
      <c r="F29" s="8"/>
    </row>
    <row r="30" spans="2:6" ht="15">
      <c r="B30" s="2" t="s">
        <v>120</v>
      </c>
      <c r="C30" s="41" t="s">
        <v>10</v>
      </c>
      <c r="D30" s="37"/>
      <c r="E30" s="41">
        <v>55118</v>
      </c>
      <c r="F30" s="8"/>
    </row>
    <row r="31" spans="2:6" ht="15">
      <c r="B31" s="2" t="s">
        <v>54</v>
      </c>
      <c r="C31" s="41">
        <v>272</v>
      </c>
      <c r="D31" s="37"/>
      <c r="E31" s="41">
        <v>136</v>
      </c>
      <c r="F31" s="8"/>
    </row>
    <row r="32" spans="2:6" ht="15">
      <c r="B32" s="2" t="s">
        <v>135</v>
      </c>
      <c r="C32" s="41">
        <v>20052</v>
      </c>
      <c r="D32" s="37"/>
      <c r="E32" s="41">
        <v>0</v>
      </c>
      <c r="F32" s="8"/>
    </row>
    <row r="33" spans="2:6" ht="15">
      <c r="B33" s="2" t="s">
        <v>14</v>
      </c>
      <c r="C33" s="42">
        <v>10528</v>
      </c>
      <c r="D33" s="37"/>
      <c r="E33" s="42">
        <v>3689</v>
      </c>
      <c r="F33" s="8"/>
    </row>
    <row r="34" spans="3:6" ht="15">
      <c r="C34" s="43">
        <f>SUM(C24:C33)</f>
        <v>208431</v>
      </c>
      <c r="D34" s="37"/>
      <c r="E34" s="43">
        <f>SUM(E24:E33)</f>
        <v>328166</v>
      </c>
      <c r="F34" s="8"/>
    </row>
    <row r="35" spans="3:6" ht="6.75" customHeight="1">
      <c r="C35" s="40"/>
      <c r="D35" s="37"/>
      <c r="E35" s="40"/>
      <c r="F35" s="8"/>
    </row>
    <row r="36" spans="2:6" ht="15">
      <c r="B36" s="3" t="s">
        <v>88</v>
      </c>
      <c r="C36" s="40"/>
      <c r="D36" s="37"/>
      <c r="E36" s="40"/>
      <c r="F36" s="8"/>
    </row>
    <row r="37" spans="2:6" ht="15">
      <c r="B37" s="2" t="s">
        <v>15</v>
      </c>
      <c r="C37" s="40">
        <v>36124</v>
      </c>
      <c r="D37" s="37"/>
      <c r="E37" s="40">
        <v>49713</v>
      </c>
      <c r="F37" s="8"/>
    </row>
    <row r="38" spans="2:6" ht="15">
      <c r="B38" s="2" t="s">
        <v>56</v>
      </c>
      <c r="C38" s="40">
        <v>6842</v>
      </c>
      <c r="D38" s="37"/>
      <c r="E38" s="40">
        <v>9931</v>
      </c>
      <c r="F38" s="8"/>
    </row>
    <row r="39" spans="2:6" ht="15">
      <c r="B39" s="2" t="s">
        <v>69</v>
      </c>
      <c r="C39" s="40">
        <v>1533</v>
      </c>
      <c r="D39" s="37"/>
      <c r="E39" s="40">
        <v>366</v>
      </c>
      <c r="F39" s="8"/>
    </row>
    <row r="40" spans="2:6" ht="15">
      <c r="B40" s="2" t="s">
        <v>17</v>
      </c>
      <c r="C40" s="40">
        <v>3183</v>
      </c>
      <c r="D40" s="37"/>
      <c r="E40" s="40">
        <v>830</v>
      </c>
      <c r="F40" s="8"/>
    </row>
    <row r="41" spans="2:6" ht="15">
      <c r="B41" s="2" t="s">
        <v>98</v>
      </c>
      <c r="C41" s="40">
        <v>18006</v>
      </c>
      <c r="D41" s="37"/>
      <c r="E41" s="40">
        <v>51893</v>
      </c>
      <c r="F41" s="8"/>
    </row>
    <row r="42" spans="2:6" ht="15">
      <c r="B42" s="2" t="s">
        <v>16</v>
      </c>
      <c r="C42" s="42">
        <v>6919</v>
      </c>
      <c r="D42" s="37"/>
      <c r="E42" s="42">
        <v>3936</v>
      </c>
      <c r="F42" s="8"/>
    </row>
    <row r="43" spans="3:6" ht="14.25" customHeight="1">
      <c r="C43" s="65">
        <f>SUM(C37:C42)</f>
        <v>72607</v>
      </c>
      <c r="D43" s="37"/>
      <c r="E43" s="65">
        <f>SUM(E37:E42)</f>
        <v>116669</v>
      </c>
      <c r="F43" s="8"/>
    </row>
    <row r="44" spans="2:6" ht="16.5" customHeight="1">
      <c r="B44" s="2" t="s">
        <v>93</v>
      </c>
      <c r="C44" s="44">
        <f>+C34-C43</f>
        <v>135824</v>
      </c>
      <c r="D44" s="37"/>
      <c r="E44" s="44">
        <f>+E34-E43</f>
        <v>211497</v>
      </c>
      <c r="F44" s="8"/>
    </row>
    <row r="45" spans="3:6" ht="18.75" customHeight="1" thickBot="1">
      <c r="C45" s="45">
        <f>SUM(C15:C21)+C44</f>
        <v>477634</v>
      </c>
      <c r="D45" s="37"/>
      <c r="E45" s="45">
        <f>+SUM(E15:E21)+E44</f>
        <v>455555</v>
      </c>
      <c r="F45" s="8"/>
    </row>
    <row r="46" spans="3:6" ht="6.75" customHeight="1" thickTop="1">
      <c r="C46" s="37"/>
      <c r="D46" s="37"/>
      <c r="E46" s="37"/>
      <c r="F46" s="8"/>
    </row>
    <row r="47" spans="2:6" ht="15">
      <c r="B47" s="3" t="s">
        <v>89</v>
      </c>
      <c r="C47" s="37"/>
      <c r="D47" s="37"/>
      <c r="E47" s="37"/>
      <c r="F47" s="8"/>
    </row>
    <row r="48" spans="2:6" ht="15">
      <c r="B48" s="2" t="s">
        <v>18</v>
      </c>
      <c r="C48" s="46">
        <v>123542</v>
      </c>
      <c r="D48" s="29"/>
      <c r="E48" s="46">
        <v>123539</v>
      </c>
      <c r="F48" s="8"/>
    </row>
    <row r="49" spans="2:6" ht="15">
      <c r="B49" s="2" t="s">
        <v>19</v>
      </c>
      <c r="C49" s="47">
        <v>235271</v>
      </c>
      <c r="D49" s="29"/>
      <c r="E49" s="47">
        <v>202210</v>
      </c>
      <c r="F49" s="8"/>
    </row>
    <row r="50" spans="2:6" ht="16.5" customHeight="1">
      <c r="B50" s="2" t="s">
        <v>94</v>
      </c>
      <c r="C50" s="48">
        <f>SUM(C48:C49)</f>
        <v>358813</v>
      </c>
      <c r="D50" s="37"/>
      <c r="E50" s="48">
        <f>SUM(E48:E49)</f>
        <v>325749</v>
      </c>
      <c r="F50" s="8"/>
    </row>
    <row r="51" spans="2:6" ht="15">
      <c r="B51" s="2" t="s">
        <v>20</v>
      </c>
      <c r="C51" s="36">
        <v>50935</v>
      </c>
      <c r="D51" s="37"/>
      <c r="E51" s="36">
        <v>45129</v>
      </c>
      <c r="F51" s="8"/>
    </row>
    <row r="52" spans="2:6" ht="15">
      <c r="B52" s="2" t="s">
        <v>95</v>
      </c>
      <c r="C52" s="63">
        <f>SUM(C50:C51)</f>
        <v>409748</v>
      </c>
      <c r="D52" s="37"/>
      <c r="E52" s="63">
        <f>SUM(E50:E51)</f>
        <v>370878</v>
      </c>
      <c r="F52" s="8"/>
    </row>
    <row r="53" spans="3:6" ht="6.75" customHeight="1">
      <c r="C53" s="37"/>
      <c r="D53" s="37"/>
      <c r="E53" s="37"/>
      <c r="F53" s="8"/>
    </row>
    <row r="54" spans="2:6" ht="15">
      <c r="B54" s="3" t="s">
        <v>90</v>
      </c>
      <c r="C54" s="36"/>
      <c r="D54" s="37"/>
      <c r="E54" s="36"/>
      <c r="F54" s="8"/>
    </row>
    <row r="55" spans="2:6" ht="15">
      <c r="B55" s="2" t="s">
        <v>99</v>
      </c>
      <c r="C55" s="39">
        <v>42872</v>
      </c>
      <c r="D55" s="37"/>
      <c r="E55" s="39">
        <v>52341</v>
      </c>
      <c r="F55" s="8"/>
    </row>
    <row r="56" spans="2:6" ht="15">
      <c r="B56" s="2" t="s">
        <v>82</v>
      </c>
      <c r="C56" s="39">
        <v>8311</v>
      </c>
      <c r="D56" s="37"/>
      <c r="E56" s="39">
        <v>9655</v>
      </c>
      <c r="F56" s="8"/>
    </row>
    <row r="57" spans="2:6" ht="15">
      <c r="B57" s="2" t="s">
        <v>52</v>
      </c>
      <c r="C57" s="64">
        <v>16703</v>
      </c>
      <c r="D57" s="37"/>
      <c r="E57" s="64">
        <v>22681</v>
      </c>
      <c r="F57" s="8"/>
    </row>
    <row r="58" spans="3:6" ht="14.25" customHeight="1">
      <c r="C58" s="65">
        <f>SUM(C55:C57)</f>
        <v>67886</v>
      </c>
      <c r="D58" s="37"/>
      <c r="E58" s="65">
        <f>SUM(E55:E57)</f>
        <v>84677</v>
      </c>
      <c r="F58" s="8"/>
    </row>
    <row r="59" spans="3:6" ht="18.75" customHeight="1" thickBot="1">
      <c r="C59" s="45">
        <f>C52+C58</f>
        <v>477634</v>
      </c>
      <c r="D59" s="37"/>
      <c r="E59" s="45">
        <f>E52+E58</f>
        <v>455555</v>
      </c>
      <c r="F59" s="8"/>
    </row>
    <row r="60" spans="3:6" ht="7.5" customHeight="1" thickTop="1">
      <c r="C60" s="37"/>
      <c r="D60" s="37"/>
      <c r="E60" s="37"/>
      <c r="F60" s="8"/>
    </row>
    <row r="61" spans="2:6" ht="30">
      <c r="B61" s="62" t="s">
        <v>91</v>
      </c>
      <c r="C61" s="49">
        <f>+SUM(C50)/C48</f>
        <v>2.9043806964433148</v>
      </c>
      <c r="D61" s="37"/>
      <c r="E61" s="50">
        <f>+SUM(E50)/E48</f>
        <v>2.6368110475234543</v>
      </c>
      <c r="F61" s="8"/>
    </row>
    <row r="62" spans="2:6" ht="8.25" customHeight="1">
      <c r="B62" s="62"/>
      <c r="C62" s="49"/>
      <c r="D62" s="37"/>
      <c r="E62" s="50"/>
      <c r="F62" s="8"/>
    </row>
    <row r="63" spans="3:6" ht="5.25" customHeight="1">
      <c r="C63" s="9"/>
      <c r="D63" s="9"/>
      <c r="E63" s="9"/>
      <c r="F63" s="8"/>
    </row>
    <row r="64" spans="1:6" ht="15">
      <c r="A64" s="2" t="s">
        <v>74</v>
      </c>
      <c r="F64" s="8"/>
    </row>
    <row r="65" spans="1:6" ht="15">
      <c r="A65" s="2" t="s">
        <v>122</v>
      </c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>
        <f>+C59-C45</f>
        <v>0</v>
      </c>
      <c r="D67" s="9"/>
      <c r="E67" s="9">
        <f>+E45-E59</f>
        <v>0</v>
      </c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7">
      <selection activeCell="A6" sqref="A6"/>
    </sheetView>
  </sheetViews>
  <sheetFormatPr defaultColWidth="8.88671875" defaultRowHeight="15"/>
  <cols>
    <col min="1" max="1" width="23.55468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8" width="8.88671875" style="2" customWidth="1"/>
    <col min="9" max="9" width="8.21484375" style="2" customWidth="1"/>
    <col min="10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51</v>
      </c>
      <c r="B4" s="3"/>
      <c r="E4" s="51"/>
    </row>
    <row r="5" spans="1:2" ht="15">
      <c r="A5" s="3" t="s">
        <v>144</v>
      </c>
      <c r="B5" s="3"/>
    </row>
    <row r="6" ht="14.25" customHeight="1">
      <c r="A6" s="10" t="s">
        <v>76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130</v>
      </c>
      <c r="G9" s="5"/>
      <c r="H9" s="5" t="s">
        <v>86</v>
      </c>
      <c r="I9" s="5" t="s">
        <v>84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131</v>
      </c>
      <c r="G10" s="5" t="s">
        <v>43</v>
      </c>
      <c r="H10" s="5" t="s">
        <v>129</v>
      </c>
      <c r="I10" s="5" t="s">
        <v>85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123</v>
      </c>
      <c r="B13" s="57">
        <v>123539</v>
      </c>
      <c r="C13" s="57">
        <v>28355</v>
      </c>
      <c r="D13" s="57">
        <v>6674</v>
      </c>
      <c r="E13" s="57">
        <v>-2243</v>
      </c>
      <c r="F13" s="57">
        <v>169424</v>
      </c>
      <c r="G13" s="57">
        <f aca="true" t="shared" si="0" ref="G13:G18">SUM(B13:F13)</f>
        <v>325749</v>
      </c>
      <c r="H13" s="2">
        <v>45129</v>
      </c>
      <c r="I13" s="57">
        <f aca="true" t="shared" si="1" ref="I13:I18">SUM(G13:H13)</f>
        <v>370878</v>
      </c>
    </row>
    <row r="14" spans="1:9" ht="15">
      <c r="A14" s="30" t="s">
        <v>57</v>
      </c>
      <c r="B14" s="58">
        <v>3</v>
      </c>
      <c r="C14" s="58" t="s">
        <v>10</v>
      </c>
      <c r="D14" s="58" t="s">
        <v>10</v>
      </c>
      <c r="E14" s="58" t="s">
        <v>10</v>
      </c>
      <c r="F14" s="58" t="s">
        <v>10</v>
      </c>
      <c r="G14" s="57">
        <f t="shared" si="0"/>
        <v>3</v>
      </c>
      <c r="H14" s="58" t="s">
        <v>10</v>
      </c>
      <c r="I14" s="57">
        <f t="shared" si="1"/>
        <v>3</v>
      </c>
    </row>
    <row r="15" spans="1:9" ht="15" hidden="1">
      <c r="A15" s="30" t="s">
        <v>116</v>
      </c>
      <c r="B15" s="58" t="s">
        <v>10</v>
      </c>
      <c r="C15" s="58" t="s">
        <v>10</v>
      </c>
      <c r="D15" s="58" t="s">
        <v>10</v>
      </c>
      <c r="E15" s="58" t="s">
        <v>10</v>
      </c>
      <c r="F15" s="58" t="s">
        <v>10</v>
      </c>
      <c r="G15" s="57">
        <f t="shared" si="0"/>
        <v>0</v>
      </c>
      <c r="H15" s="58">
        <v>0</v>
      </c>
      <c r="I15" s="57">
        <f t="shared" si="1"/>
        <v>0</v>
      </c>
    </row>
    <row r="16" spans="1:9" ht="15">
      <c r="A16" s="2" t="s">
        <v>44</v>
      </c>
      <c r="B16" s="58" t="s">
        <v>10</v>
      </c>
      <c r="C16" s="58" t="s">
        <v>10</v>
      </c>
      <c r="D16" s="58" t="s">
        <v>10</v>
      </c>
      <c r="E16" s="57">
        <v>-376</v>
      </c>
      <c r="F16" s="58" t="s">
        <v>10</v>
      </c>
      <c r="G16" s="57">
        <f t="shared" si="0"/>
        <v>-376</v>
      </c>
      <c r="H16" s="58">
        <v>-179</v>
      </c>
      <c r="I16" s="57">
        <f t="shared" si="1"/>
        <v>-555</v>
      </c>
    </row>
    <row r="17" spans="1:9" ht="15">
      <c r="A17" s="2" t="str">
        <f>A29</f>
        <v> Net profit for the financial year</v>
      </c>
      <c r="B17" s="58" t="s">
        <v>10</v>
      </c>
      <c r="C17" s="58" t="s">
        <v>10</v>
      </c>
      <c r="D17" s="58" t="s">
        <v>10</v>
      </c>
      <c r="E17" s="58" t="s">
        <v>10</v>
      </c>
      <c r="F17" s="57">
        <f>'IS'!H43</f>
        <v>40652</v>
      </c>
      <c r="G17" s="57">
        <f t="shared" si="0"/>
        <v>40652</v>
      </c>
      <c r="H17" s="58">
        <f>'IS'!H44</f>
        <v>5985</v>
      </c>
      <c r="I17" s="57">
        <f t="shared" si="1"/>
        <v>46637</v>
      </c>
    </row>
    <row r="18" spans="1:9" ht="15">
      <c r="A18" s="2" t="s">
        <v>71</v>
      </c>
      <c r="B18" s="58" t="s">
        <v>10</v>
      </c>
      <c r="C18" s="58" t="s">
        <v>10</v>
      </c>
      <c r="D18" s="58" t="s">
        <v>10</v>
      </c>
      <c r="E18" s="58" t="s">
        <v>10</v>
      </c>
      <c r="F18" s="57">
        <v>-7215</v>
      </c>
      <c r="G18" s="57">
        <f t="shared" si="0"/>
        <v>-7215</v>
      </c>
      <c r="H18" s="58" t="s">
        <v>10</v>
      </c>
      <c r="I18" s="57">
        <f t="shared" si="1"/>
        <v>-7215</v>
      </c>
    </row>
    <row r="19" spans="2:9" ht="7.5" customHeight="1">
      <c r="B19" s="58"/>
      <c r="C19" s="58"/>
      <c r="D19" s="58"/>
      <c r="E19" s="58"/>
      <c r="F19" s="58"/>
      <c r="G19" s="57"/>
      <c r="I19" s="57"/>
    </row>
    <row r="20" spans="1:9" ht="15.75" thickBot="1">
      <c r="A20" s="2" t="s">
        <v>140</v>
      </c>
      <c r="B20" s="59">
        <f aca="true" t="shared" si="2" ref="B20:I20">SUM(B13:B19)</f>
        <v>123542</v>
      </c>
      <c r="C20" s="59">
        <f t="shared" si="2"/>
        <v>28355</v>
      </c>
      <c r="D20" s="59">
        <f t="shared" si="2"/>
        <v>6674</v>
      </c>
      <c r="E20" s="59">
        <f t="shared" si="2"/>
        <v>-2619</v>
      </c>
      <c r="F20" s="59">
        <f t="shared" si="2"/>
        <v>202861</v>
      </c>
      <c r="G20" s="59">
        <f t="shared" si="2"/>
        <v>358813</v>
      </c>
      <c r="H20" s="59">
        <f t="shared" si="2"/>
        <v>50935</v>
      </c>
      <c r="I20" s="59">
        <f t="shared" si="2"/>
        <v>409748</v>
      </c>
    </row>
    <row r="21" ht="15.75" thickTop="1"/>
    <row r="22" spans="1:9" ht="15">
      <c r="A22" s="2" t="s">
        <v>83</v>
      </c>
      <c r="B22" s="57">
        <v>119674</v>
      </c>
      <c r="C22" s="57">
        <v>28367</v>
      </c>
      <c r="D22" s="57">
        <v>6674</v>
      </c>
      <c r="E22" s="57">
        <v>124</v>
      </c>
      <c r="F22" s="57">
        <v>162174</v>
      </c>
      <c r="G22" s="57">
        <f>SUM(B22:F22)</f>
        <v>317013</v>
      </c>
      <c r="H22" s="2">
        <v>39926</v>
      </c>
      <c r="I22" s="57">
        <f>SUM(G22:H22)</f>
        <v>356939</v>
      </c>
    </row>
    <row r="23" spans="1:9" ht="15">
      <c r="A23" s="2" t="s">
        <v>124</v>
      </c>
      <c r="B23" s="58" t="s">
        <v>10</v>
      </c>
      <c r="C23" s="58" t="s">
        <v>10</v>
      </c>
      <c r="D23" s="58" t="s">
        <v>10</v>
      </c>
      <c r="E23" s="58" t="s">
        <v>10</v>
      </c>
      <c r="F23" s="58">
        <v>719</v>
      </c>
      <c r="G23" s="57">
        <f>SUM(B23:F23)</f>
        <v>719</v>
      </c>
      <c r="H23" s="58" t="s">
        <v>10</v>
      </c>
      <c r="I23" s="57">
        <f>SUM(G23:H23)</f>
        <v>719</v>
      </c>
    </row>
    <row r="24" spans="2:9" ht="7.5" customHeight="1">
      <c r="B24" s="66"/>
      <c r="C24" s="66"/>
      <c r="D24" s="66"/>
      <c r="E24" s="66"/>
      <c r="F24" s="66"/>
      <c r="G24" s="67"/>
      <c r="H24" s="66"/>
      <c r="I24" s="67"/>
    </row>
    <row r="25" spans="2:9" ht="15">
      <c r="B25" s="57">
        <f>SUM(B22:B24)</f>
        <v>119674</v>
      </c>
      <c r="C25" s="57">
        <f aca="true" t="shared" si="3" ref="C25:I25">SUM(C22:C24)</f>
        <v>28367</v>
      </c>
      <c r="D25" s="57">
        <f t="shared" si="3"/>
        <v>6674</v>
      </c>
      <c r="E25" s="57">
        <f t="shared" si="3"/>
        <v>124</v>
      </c>
      <c r="F25" s="57">
        <f t="shared" si="3"/>
        <v>162893</v>
      </c>
      <c r="G25" s="57">
        <f t="shared" si="3"/>
        <v>317732</v>
      </c>
      <c r="H25" s="57">
        <f t="shared" si="3"/>
        <v>39926</v>
      </c>
      <c r="I25" s="57">
        <f t="shared" si="3"/>
        <v>357658</v>
      </c>
    </row>
    <row r="26" spans="1:9" ht="15">
      <c r="A26" s="30" t="s">
        <v>57</v>
      </c>
      <c r="B26" s="57"/>
      <c r="C26" s="58"/>
      <c r="D26" s="58"/>
      <c r="E26" s="58"/>
      <c r="F26" s="58"/>
      <c r="G26" s="57"/>
      <c r="H26" s="58"/>
      <c r="I26" s="57"/>
    </row>
    <row r="27" spans="1:9" ht="15">
      <c r="A27" s="30" t="s">
        <v>141</v>
      </c>
      <c r="B27" s="57">
        <v>3865</v>
      </c>
      <c r="C27" s="58">
        <v>-12</v>
      </c>
      <c r="D27" s="58" t="s">
        <v>10</v>
      </c>
      <c r="E27" s="58" t="s">
        <v>10</v>
      </c>
      <c r="F27" s="58" t="s">
        <v>10</v>
      </c>
      <c r="G27" s="57">
        <f>SUM(B27:F27)</f>
        <v>3853</v>
      </c>
      <c r="H27" s="58" t="s">
        <v>10</v>
      </c>
      <c r="I27" s="57">
        <f>SUM(G27:H27)</f>
        <v>3853</v>
      </c>
    </row>
    <row r="28" spans="1:9" ht="15">
      <c r="A28" s="2" t="s">
        <v>44</v>
      </c>
      <c r="B28" s="58" t="s">
        <v>10</v>
      </c>
      <c r="C28" s="58" t="s">
        <v>10</v>
      </c>
      <c r="D28" s="58" t="s">
        <v>10</v>
      </c>
      <c r="E28" s="57">
        <v>-2367</v>
      </c>
      <c r="F28" s="58" t="s">
        <v>10</v>
      </c>
      <c r="G28" s="57">
        <f>SUM(B28:F28)</f>
        <v>-2367</v>
      </c>
      <c r="H28" s="58">
        <v>-1209</v>
      </c>
      <c r="I28" s="57">
        <f>SUM(G28:H28)</f>
        <v>-3576</v>
      </c>
    </row>
    <row r="29" spans="1:9" ht="15">
      <c r="A29" s="2" t="s">
        <v>138</v>
      </c>
      <c r="B29" s="58" t="s">
        <v>10</v>
      </c>
      <c r="C29" s="58" t="s">
        <v>10</v>
      </c>
      <c r="D29" s="58" t="s">
        <v>10</v>
      </c>
      <c r="E29" s="58" t="s">
        <v>10</v>
      </c>
      <c r="F29" s="57">
        <f>'IS'!J43</f>
        <v>13639</v>
      </c>
      <c r="G29" s="57">
        <f>SUM(B29:F29)</f>
        <v>13639</v>
      </c>
      <c r="H29" s="58">
        <v>6412</v>
      </c>
      <c r="I29" s="57">
        <f>SUM(G29:H29)</f>
        <v>20051</v>
      </c>
    </row>
    <row r="30" spans="1:9" ht="15">
      <c r="A30" s="2" t="s">
        <v>71</v>
      </c>
      <c r="B30" s="58" t="s">
        <v>10</v>
      </c>
      <c r="C30" s="58" t="s">
        <v>10</v>
      </c>
      <c r="D30" s="58" t="s">
        <v>10</v>
      </c>
      <c r="E30" s="58" t="s">
        <v>10</v>
      </c>
      <c r="F30" s="57">
        <v>-7108</v>
      </c>
      <c r="G30" s="57">
        <f>SUM(B30:F30)</f>
        <v>-7108</v>
      </c>
      <c r="H30" s="58" t="s">
        <v>10</v>
      </c>
      <c r="I30" s="57">
        <f>SUM(G30:H30)</f>
        <v>-7108</v>
      </c>
    </row>
    <row r="31" spans="2:9" ht="7.5" customHeight="1">
      <c r="B31" s="58"/>
      <c r="C31" s="58"/>
      <c r="D31" s="58"/>
      <c r="E31" s="58"/>
      <c r="F31" s="58"/>
      <c r="G31" s="57"/>
      <c r="I31" s="57"/>
    </row>
    <row r="32" spans="1:9" ht="15.75" thickBot="1">
      <c r="A32" s="2" t="s">
        <v>139</v>
      </c>
      <c r="B32" s="59">
        <f>SUM(B25:B31)</f>
        <v>123539</v>
      </c>
      <c r="C32" s="59">
        <f aca="true" t="shared" si="4" ref="C32:I32">SUM(C25:C31)</f>
        <v>28355</v>
      </c>
      <c r="D32" s="59">
        <f t="shared" si="4"/>
        <v>6674</v>
      </c>
      <c r="E32" s="59">
        <f t="shared" si="4"/>
        <v>-2243</v>
      </c>
      <c r="F32" s="59">
        <f t="shared" si="4"/>
        <v>169424</v>
      </c>
      <c r="G32" s="59">
        <f t="shared" si="4"/>
        <v>325749</v>
      </c>
      <c r="H32" s="59">
        <f t="shared" si="4"/>
        <v>45129</v>
      </c>
      <c r="I32" s="59">
        <f t="shared" si="4"/>
        <v>370878</v>
      </c>
    </row>
    <row r="33" ht="15.75" thickTop="1"/>
    <row r="55" spans="1:8" ht="15">
      <c r="A55" s="1" t="s">
        <v>118</v>
      </c>
      <c r="B55" s="17"/>
      <c r="C55" s="17"/>
      <c r="D55" s="17"/>
      <c r="E55" s="17"/>
      <c r="F55" s="17"/>
      <c r="G55" s="17"/>
      <c r="H55" s="17"/>
    </row>
    <row r="56" spans="1:8" ht="15">
      <c r="A56" s="1" t="s">
        <v>126</v>
      </c>
      <c r="B56" s="17"/>
      <c r="C56" s="17"/>
      <c r="D56" s="17"/>
      <c r="E56" s="17"/>
      <c r="F56" s="17"/>
      <c r="G56" s="17"/>
      <c r="H56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tabSelected="1" workbookViewId="0" topLeftCell="A1">
      <selection activeCell="C4" sqref="C4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29" bestFit="1" customWidth="1"/>
    <col min="7" max="7" width="1.5625" style="52" customWidth="1"/>
    <col min="8" max="8" width="10.99609375" style="29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77</v>
      </c>
    </row>
    <row r="6" ht="15">
      <c r="A6" s="3" t="s">
        <v>142</v>
      </c>
    </row>
    <row r="7" ht="15">
      <c r="A7" s="10" t="s">
        <v>72</v>
      </c>
    </row>
    <row r="8" spans="1:8" ht="15">
      <c r="A8" s="3"/>
      <c r="F8" s="54" t="str">
        <f>H8</f>
        <v>FINANCIAL</v>
      </c>
      <c r="G8" s="60"/>
      <c r="H8" s="54" t="s">
        <v>4</v>
      </c>
    </row>
    <row r="9" spans="6:8" ht="15">
      <c r="F9" s="54" t="str">
        <f>H9</f>
        <v>YEAR ENDED</v>
      </c>
      <c r="H9" s="54" t="s">
        <v>66</v>
      </c>
    </row>
    <row r="10" spans="6:8" ht="15">
      <c r="F10" s="38" t="s">
        <v>147</v>
      </c>
      <c r="H10" s="38" t="s">
        <v>143</v>
      </c>
    </row>
    <row r="11" spans="6:8" ht="15">
      <c r="F11" s="54" t="s">
        <v>8</v>
      </c>
      <c r="H11" s="54" t="s">
        <v>8</v>
      </c>
    </row>
    <row r="12" spans="2:8" ht="15">
      <c r="B12" s="3" t="s">
        <v>104</v>
      </c>
      <c r="F12" s="54"/>
      <c r="H12" s="54"/>
    </row>
    <row r="13" spans="6:8" ht="15">
      <c r="F13" s="54"/>
      <c r="H13" s="54"/>
    </row>
    <row r="14" spans="2:8" ht="15">
      <c r="B14" s="2" t="s">
        <v>63</v>
      </c>
      <c r="F14" s="46">
        <f>'IS'!H35</f>
        <v>54124</v>
      </c>
      <c r="H14" s="46">
        <f>'IS'!J35</f>
        <v>28137</v>
      </c>
    </row>
    <row r="15" spans="6:8" ht="15">
      <c r="F15" s="31"/>
      <c r="H15" s="46"/>
    </row>
    <row r="16" spans="2:8" ht="15">
      <c r="B16" s="2" t="s">
        <v>105</v>
      </c>
      <c r="F16" s="46">
        <v>-5274</v>
      </c>
      <c r="H16" s="46">
        <v>13821</v>
      </c>
    </row>
    <row r="17" spans="6:8" ht="15">
      <c r="F17" s="68"/>
      <c r="H17" s="47"/>
    </row>
    <row r="18" spans="2:8" ht="15">
      <c r="B18" s="2" t="s">
        <v>106</v>
      </c>
      <c r="F18" s="46">
        <f>SUM(F14:F16)</f>
        <v>48850</v>
      </c>
      <c r="H18" s="46">
        <f>SUM(H14:H17)</f>
        <v>41958</v>
      </c>
    </row>
    <row r="19" spans="6:8" ht="15">
      <c r="F19" s="46"/>
      <c r="H19" s="46"/>
    </row>
    <row r="20" spans="2:8" ht="15">
      <c r="B20" s="2" t="s">
        <v>107</v>
      </c>
      <c r="F20" s="46"/>
      <c r="H20" s="46"/>
    </row>
    <row r="21" spans="2:8" ht="15">
      <c r="B21" s="2" t="s">
        <v>108</v>
      </c>
      <c r="F21" s="46">
        <v>-10234</v>
      </c>
      <c r="H21" s="46">
        <v>19082</v>
      </c>
    </row>
    <row r="22" spans="2:8" ht="15">
      <c r="B22" s="2" t="s">
        <v>109</v>
      </c>
      <c r="F22" s="46">
        <v>-15881</v>
      </c>
      <c r="H22" s="46">
        <v>-21920</v>
      </c>
    </row>
    <row r="23" spans="6:8" ht="15">
      <c r="F23" s="47"/>
      <c r="H23" s="47"/>
    </row>
    <row r="24" spans="2:8" ht="15">
      <c r="B24" s="2" t="s">
        <v>110</v>
      </c>
      <c r="F24" s="46">
        <f>SUM(F18:F22)</f>
        <v>22735</v>
      </c>
      <c r="H24" s="46">
        <f>SUM(H18:H23)</f>
        <v>39120</v>
      </c>
    </row>
    <row r="25" spans="6:8" ht="15">
      <c r="F25" s="46"/>
      <c r="H25" s="46"/>
    </row>
    <row r="26" spans="2:8" ht="15">
      <c r="B26" s="2" t="s">
        <v>111</v>
      </c>
      <c r="F26" s="46">
        <v>-5462</v>
      </c>
      <c r="H26" s="46">
        <v>-9921</v>
      </c>
    </row>
    <row r="27" spans="2:8" ht="15">
      <c r="B27" s="2" t="s">
        <v>112</v>
      </c>
      <c r="F27" s="46">
        <v>379</v>
      </c>
      <c r="H27" s="46">
        <v>-915</v>
      </c>
    </row>
    <row r="28" spans="6:8" ht="15">
      <c r="F28" s="47"/>
      <c r="H28" s="47"/>
    </row>
    <row r="29" spans="2:8" ht="15">
      <c r="B29" s="2" t="s">
        <v>113</v>
      </c>
      <c r="F29" s="46">
        <f>SUM(F24:F27)</f>
        <v>17652</v>
      </c>
      <c r="H29" s="46">
        <f>SUM(H24:H28)</f>
        <v>28284</v>
      </c>
    </row>
    <row r="30" ht="13.5" customHeight="1"/>
    <row r="31" spans="2:8" ht="15">
      <c r="B31" s="2" t="s">
        <v>128</v>
      </c>
      <c r="F31" s="28">
        <v>77779</v>
      </c>
      <c r="H31" s="28">
        <v>-26178</v>
      </c>
    </row>
    <row r="32" ht="13.5" customHeight="1"/>
    <row r="33" spans="2:8" ht="15">
      <c r="B33" s="2" t="s">
        <v>132</v>
      </c>
      <c r="F33" s="28">
        <v>-63511</v>
      </c>
      <c r="G33" s="53"/>
      <c r="H33" s="28">
        <v>-10195</v>
      </c>
    </row>
    <row r="34" spans="6:8" ht="13.5" customHeight="1">
      <c r="F34" s="55"/>
      <c r="H34" s="55"/>
    </row>
    <row r="35" spans="2:8" ht="15">
      <c r="B35" s="3" t="s">
        <v>133</v>
      </c>
      <c r="C35" s="3"/>
      <c r="D35" s="3"/>
      <c r="F35" s="29">
        <f>+F33+F31+F29</f>
        <v>31920</v>
      </c>
      <c r="H35" s="29">
        <f>+H33+H31+H29</f>
        <v>-8089</v>
      </c>
    </row>
    <row r="36" spans="2:8" ht="15">
      <c r="B36" s="3"/>
      <c r="C36" s="3"/>
      <c r="D36" s="3"/>
      <c r="F36" s="28"/>
      <c r="H36" s="28"/>
    </row>
    <row r="37" spans="2:8" ht="15">
      <c r="B37" s="3" t="s">
        <v>145</v>
      </c>
      <c r="C37" s="3"/>
      <c r="D37" s="3"/>
      <c r="F37" s="29">
        <v>-4591</v>
      </c>
      <c r="H37" s="29">
        <v>3498</v>
      </c>
    </row>
    <row r="38" spans="2:4" ht="15">
      <c r="B38" s="3"/>
      <c r="C38" s="3"/>
      <c r="D38" s="3"/>
    </row>
    <row r="39" spans="2:8" ht="15.75" thickBot="1">
      <c r="B39" s="3" t="s">
        <v>146</v>
      </c>
      <c r="C39" s="3"/>
      <c r="D39" s="3"/>
      <c r="F39" s="32">
        <f>+F37+F35</f>
        <v>27329</v>
      </c>
      <c r="H39" s="32">
        <f>+H37+H35</f>
        <v>-4591</v>
      </c>
    </row>
    <row r="40" spans="2:11" ht="16.5" thickTop="1">
      <c r="B40" s="3"/>
      <c r="C40" s="3"/>
      <c r="D40" s="3"/>
      <c r="F40" s="28"/>
      <c r="H40" s="28"/>
      <c r="K40" s="56"/>
    </row>
    <row r="41" ht="6" customHeight="1"/>
    <row r="42" spans="2:4" ht="15">
      <c r="B42" s="3" t="s">
        <v>50</v>
      </c>
      <c r="C42" s="3"/>
      <c r="D42" s="3"/>
    </row>
    <row r="43" spans="2:8" ht="15">
      <c r="B43" s="2" t="s">
        <v>48</v>
      </c>
      <c r="F43" s="29">
        <v>272</v>
      </c>
      <c r="H43" s="29">
        <v>136</v>
      </c>
    </row>
    <row r="44" spans="2:8" ht="15">
      <c r="B44" s="2" t="s">
        <v>134</v>
      </c>
      <c r="F44" s="29">
        <v>20052</v>
      </c>
      <c r="H44" s="29">
        <v>0</v>
      </c>
    </row>
    <row r="45" spans="2:8" ht="15">
      <c r="B45" s="2" t="s">
        <v>70</v>
      </c>
      <c r="F45" s="29">
        <v>10528</v>
      </c>
      <c r="H45" s="29">
        <v>3689</v>
      </c>
    </row>
    <row r="46" spans="2:8" ht="15">
      <c r="B46" s="2" t="s">
        <v>49</v>
      </c>
      <c r="F46" s="29">
        <v>-3251</v>
      </c>
      <c r="H46" s="29">
        <v>-8284</v>
      </c>
    </row>
    <row r="47" spans="6:8" ht="15">
      <c r="F47" s="33">
        <f>SUM(F42:F46)</f>
        <v>27601</v>
      </c>
      <c r="H47" s="33">
        <f>SUM(H42:H46)</f>
        <v>-4459</v>
      </c>
    </row>
    <row r="48" spans="2:8" ht="15">
      <c r="B48" s="2" t="s">
        <v>65</v>
      </c>
      <c r="F48" s="28">
        <v>-272</v>
      </c>
      <c r="H48" s="34">
        <v>-132</v>
      </c>
    </row>
    <row r="49" spans="6:8" ht="15.75" thickBot="1">
      <c r="F49" s="32">
        <f>SUM(F47:F48)</f>
        <v>27329</v>
      </c>
      <c r="H49" s="32">
        <f>SUM(H47:H48)</f>
        <v>-4591</v>
      </c>
    </row>
    <row r="50" spans="6:8" ht="15.75" thickTop="1">
      <c r="F50" s="28"/>
      <c r="H50" s="28"/>
    </row>
    <row r="51" spans="6:8" ht="15">
      <c r="F51" s="28"/>
      <c r="H51" s="28"/>
    </row>
    <row r="52" spans="6:8" ht="15">
      <c r="F52" s="28"/>
      <c r="H52" s="28"/>
    </row>
    <row r="53" spans="6:8" ht="15">
      <c r="F53" s="28"/>
      <c r="H53" s="28"/>
    </row>
    <row r="54" spans="6:8" ht="15">
      <c r="F54" s="28"/>
      <c r="H54" s="28"/>
    </row>
    <row r="55" spans="2:9" ht="15">
      <c r="B55" s="1" t="s">
        <v>79</v>
      </c>
      <c r="C55" s="17"/>
      <c r="D55" s="17"/>
      <c r="E55" s="17"/>
      <c r="F55" s="35"/>
      <c r="H55" s="35"/>
      <c r="I55" s="17"/>
    </row>
    <row r="56" spans="2:9" ht="15">
      <c r="B56" s="1" t="s">
        <v>125</v>
      </c>
      <c r="C56" s="17"/>
      <c r="D56" s="17"/>
      <c r="E56" s="17"/>
      <c r="F56" s="35"/>
      <c r="H56" s="35"/>
      <c r="I56" s="17"/>
    </row>
    <row r="89" ht="15">
      <c r="B89" s="2" t="s">
        <v>45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2008-05-29T09:45:39Z</cp:lastPrinted>
  <dcterms:created xsi:type="dcterms:W3CDTF">2003-02-21T04:55:54Z</dcterms:created>
  <dcterms:modified xsi:type="dcterms:W3CDTF">2008-05-29T09:47:23Z</dcterms:modified>
  <cp:category/>
  <cp:version/>
  <cp:contentType/>
  <cp:contentStatus/>
</cp:coreProperties>
</file>